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25" yWindow="240" windowWidth="23715" windowHeight="9510"/>
  </bookViews>
  <sheets>
    <sheet name="family PKG" sheetId="2" r:id="rId1"/>
  </sheets>
  <calcPr calcId="125725"/>
</workbook>
</file>

<file path=xl/calcChain.xml><?xml version="1.0" encoding="utf-8"?>
<calcChain xmlns="http://schemas.openxmlformats.org/spreadsheetml/2006/main">
  <c r="C32" i="2"/>
  <c r="C31"/>
  <c r="K5"/>
  <c r="C23" l="1"/>
  <c r="C20"/>
  <c r="C28"/>
  <c r="C27"/>
  <c r="C22"/>
  <c r="J29" l="1"/>
  <c r="K4" s="1"/>
  <c r="C24" l="1"/>
  <c r="C30" l="1"/>
  <c r="C26"/>
  <c r="C25"/>
  <c r="K3"/>
  <c r="K6" s="1"/>
  <c r="K7" s="1"/>
  <c r="K8" s="1"/>
</calcChain>
</file>

<file path=xl/comments1.xml><?xml version="1.0" encoding="utf-8"?>
<comments xmlns="http://schemas.openxmlformats.org/spreadsheetml/2006/main">
  <authors>
    <author>Janet Maddalena</author>
  </authors>
  <commentList>
    <comment ref="AJ3" authorId="0">
      <text>
        <r>
          <rPr>
            <b/>
            <sz val="9"/>
            <color indexed="81"/>
            <rFont val="Tahoma"/>
            <family val="2"/>
          </rPr>
          <t>Janet Maddalena: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<sst xmlns="http://schemas.openxmlformats.org/spreadsheetml/2006/main" count="87" uniqueCount="66">
  <si>
    <t>Lb</t>
  </si>
  <si>
    <t>Pint</t>
  </si>
  <si>
    <t xml:space="preserve"> each</t>
  </si>
  <si>
    <t>Unit</t>
  </si>
  <si>
    <t>email</t>
  </si>
  <si>
    <t xml:space="preserve"> </t>
  </si>
  <si>
    <t>SUB TL</t>
  </si>
  <si>
    <t>BAL DUE</t>
  </si>
  <si>
    <t xml:space="preserve">Sweet Bread Stuffing </t>
  </si>
  <si>
    <t xml:space="preserve">Cranberry Sauce </t>
  </si>
  <si>
    <t>Sweet Potato Casserole</t>
  </si>
  <si>
    <t>Buttered Sweet Corn</t>
  </si>
  <si>
    <t xml:space="preserve">Fresh Dinner Rolls </t>
  </si>
  <si>
    <t>Mashed Potatoes</t>
  </si>
  <si>
    <t>Family Dinner Package</t>
  </si>
  <si>
    <t xml:space="preserve"> 2/ea</t>
  </si>
  <si>
    <t>Date Ordered</t>
  </si>
  <si>
    <t>www.maddalenascatering.com</t>
  </si>
  <si>
    <t>Balance Due</t>
  </si>
  <si>
    <t>2 Vanilla-16 guests or more</t>
  </si>
  <si>
    <t>1 Pumpkin/1 Vanilla  -16 guests or more</t>
  </si>
  <si>
    <t>Glazed baby Carrots</t>
  </si>
  <si>
    <t>Gravy Regular</t>
  </si>
  <si>
    <t>Gravy Low Salt</t>
  </si>
  <si>
    <t>1/15 guests</t>
  </si>
  <si>
    <t>Cell Ph</t>
  </si>
  <si>
    <t xml:space="preserve">      </t>
  </si>
  <si>
    <t xml:space="preserve">optional </t>
  </si>
  <si>
    <t>Thanksgiving Family Package</t>
  </si>
  <si>
    <t>home ph</t>
  </si>
  <si>
    <t>Sales Tax</t>
  </si>
  <si>
    <t>Order #</t>
  </si>
  <si>
    <r>
      <t>Apple Crumb Pie</t>
    </r>
    <r>
      <rPr>
        <b/>
        <sz val="10"/>
        <rFont val="Arial Narrow"/>
        <family val="2"/>
      </rPr>
      <t xml:space="preserve"> </t>
    </r>
  </si>
  <si>
    <t>QB Inv</t>
  </si>
  <si>
    <r>
      <rPr>
        <i/>
        <sz val="10"/>
        <rFont val="Arial Narrow"/>
        <family val="2"/>
      </rPr>
      <t>Green Bean Casserole</t>
    </r>
    <r>
      <rPr>
        <i/>
        <sz val="8"/>
        <rFont val="Arial Narrow"/>
        <family val="2"/>
      </rPr>
      <t xml:space="preserve"> may  be added  by the Lb.</t>
    </r>
  </si>
  <si>
    <t xml:space="preserve">Questions:      </t>
  </si>
  <si>
    <t xml:space="preserve">Qty </t>
  </si>
  <si>
    <t>price</t>
  </si>
  <si>
    <t># People</t>
  </si>
  <si>
    <t>Pumpkin or Vanilla CheeseCake</t>
  </si>
  <si>
    <t>green beans</t>
  </si>
  <si>
    <t xml:space="preserve">                                415 Rt 31 North Ringoes, NJ 0855         609-466-7510         www.maddalenascatering.com</t>
  </si>
  <si>
    <t>The Qty reflects the weight of each item you will receive with your order.  Numbers are based on the # of people above.</t>
  </si>
  <si>
    <t>NO CHANGES AFTER NOVEMBER 20</t>
  </si>
  <si>
    <r>
      <t xml:space="preserve">Roasted Whole Turkey(s) </t>
    </r>
    <r>
      <rPr>
        <b/>
        <sz val="10"/>
        <rFont val="Arial Narrow"/>
        <family val="2"/>
      </rPr>
      <t>"Hot"</t>
    </r>
  </si>
  <si>
    <t>You will be sent a Quick Books invoice within 72 hours, please follow the promps &amp; make your $50.deposit by ACH, Credit  or Debit Card.</t>
  </si>
  <si>
    <t>Qt</t>
  </si>
  <si>
    <t>Pumpkin CheeseCake</t>
  </si>
  <si>
    <t>Vanilla CheeseCake</t>
  </si>
  <si>
    <t>2 Pumpkin-16 guests or more</t>
  </si>
  <si>
    <t>Flavor CheeseCake</t>
  </si>
  <si>
    <t>Choose        P/U Time</t>
  </si>
  <si>
    <t>Name First, Last</t>
  </si>
  <si>
    <t>Address</t>
  </si>
  <si>
    <t>city, state, zip</t>
  </si>
  <si>
    <t>Turkey Breast</t>
  </si>
  <si>
    <t>Please fill out this interactive order form - Save and email t:o: Turkey.Dinner@MaddalenasCatering.com</t>
  </si>
  <si>
    <r>
      <t xml:space="preserve">This </t>
    </r>
    <r>
      <rPr>
        <b/>
        <sz val="12"/>
        <color rgb="FFFF0000"/>
        <rFont val="Arial Narrow"/>
        <family val="2"/>
      </rPr>
      <t xml:space="preserve">Includes CheeseCake ONLY &amp; and a charge of $7.50 for the insulated box </t>
    </r>
    <r>
      <rPr>
        <sz val="12"/>
        <color rgb="FFFF0000"/>
        <rFont val="Arial Narrow"/>
        <family val="2"/>
      </rPr>
      <t>we use to send home your hot turkey.</t>
    </r>
  </si>
  <si>
    <r>
      <rPr>
        <b/>
        <sz val="12"/>
        <color rgb="FFFF0000"/>
        <rFont val="Arial Narrow"/>
        <family val="2"/>
      </rPr>
      <t>NOTE:</t>
    </r>
    <r>
      <rPr>
        <sz val="12"/>
        <color rgb="FFFF0000"/>
        <rFont val="Arial Narrow"/>
        <family val="2"/>
      </rPr>
      <t xml:space="preserve">  For the first time, this year we have allowed the minimum for </t>
    </r>
    <r>
      <rPr>
        <b/>
        <sz val="12"/>
        <color rgb="FFFF0000"/>
        <rFont val="Arial Narrow"/>
        <family val="2"/>
      </rPr>
      <t>Family Dinner PKG</t>
    </r>
    <r>
      <rPr>
        <sz val="12"/>
        <color rgb="FFFF0000"/>
        <rFont val="Arial Narrow"/>
        <family val="2"/>
      </rPr>
      <t xml:space="preserve"> to include 6 or 7 Guests.  </t>
    </r>
  </si>
  <si>
    <t>Foam Box</t>
  </si>
  <si>
    <t>Gravy</t>
  </si>
  <si>
    <t xml:space="preserve">1 CheeseCake for up to 15 Guests.  </t>
  </si>
  <si>
    <t>2 CheeseCakes for 16 Guests or more.</t>
  </si>
  <si>
    <t>Choose only Pumpkin or Vanilla</t>
  </si>
  <si>
    <r>
      <t xml:space="preserve">Gravy - </t>
    </r>
    <r>
      <rPr>
        <b/>
        <sz val="10"/>
        <color rgb="FFFF0000"/>
        <rFont val="Arial Narrow"/>
        <family val="2"/>
      </rPr>
      <t>Choose from Drop Down</t>
    </r>
  </si>
  <si>
    <r>
      <rPr>
        <sz val="10"/>
        <color rgb="FFFF0000"/>
        <rFont val="Arial Narrow"/>
        <family val="2"/>
      </rPr>
      <t>CheeseCake</t>
    </r>
    <r>
      <rPr>
        <sz val="9"/>
        <color rgb="FFFF0000"/>
        <rFont val="Arial Narrow"/>
        <family val="2"/>
      </rPr>
      <t xml:space="preserve"> - </t>
    </r>
    <r>
      <rPr>
        <b/>
        <sz val="9"/>
        <color rgb="FFFF0000"/>
        <rFont val="Arial Narrow"/>
        <family val="2"/>
      </rPr>
      <t>Choose from Drop Down</t>
    </r>
  </si>
</sst>
</file>

<file path=xl/styles.xml><?xml version="1.0" encoding="utf-8"?>
<styleSheet xmlns="http://schemas.openxmlformats.org/spreadsheetml/2006/main">
  <numFmts count="6">
    <numFmt numFmtId="6" formatCode="&quot;$&quot;#,##0_);[Red]\(&quot;$&quot;#,##0\)"/>
    <numFmt numFmtId="8" formatCode="&quot;$&quot;#,##0.00_);[Red]\(&quot;$&quot;#,##0.00\)"/>
    <numFmt numFmtId="164" formatCode="m/d;@"/>
    <numFmt numFmtId="165" formatCode="&quot;$&quot;#,##0.00"/>
    <numFmt numFmtId="166" formatCode="[$-409]h:mm\ AM/PM;@"/>
    <numFmt numFmtId="167" formatCode="mm/dd/yy;@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4.3"/>
      <color theme="10"/>
      <name val="Calibri"/>
      <family val="2"/>
    </font>
    <font>
      <sz val="10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u/>
      <sz val="10"/>
      <color theme="10"/>
      <name val="Arial Narrow"/>
      <family val="2"/>
    </font>
    <font>
      <sz val="9"/>
      <color theme="1"/>
      <name val="Arial Narrow"/>
      <family val="2"/>
    </font>
    <font>
      <i/>
      <sz val="8"/>
      <name val="Arial Narrow"/>
      <family val="2"/>
    </font>
    <font>
      <i/>
      <sz val="10"/>
      <name val="Arial Narrow"/>
      <family val="2"/>
    </font>
    <font>
      <sz val="14"/>
      <color theme="1"/>
      <name val="Arial Narrow"/>
      <family val="2"/>
    </font>
    <font>
      <sz val="10"/>
      <color rgb="FF333333"/>
      <name val="Verdana"/>
      <family val="2"/>
    </font>
    <font>
      <sz val="8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color theme="1"/>
      <name val="Arial Narrow"/>
      <family val="2"/>
    </font>
    <font>
      <b/>
      <i/>
      <sz val="10"/>
      <color rgb="FFFF0000"/>
      <name val="Arial Narrow"/>
      <family val="2"/>
    </font>
    <font>
      <b/>
      <sz val="11"/>
      <color theme="1"/>
      <name val="Arial Narrow"/>
      <family val="2"/>
    </font>
    <font>
      <b/>
      <sz val="18"/>
      <name val="Arial Narrow"/>
      <family val="2"/>
    </font>
    <font>
      <sz val="9"/>
      <color rgb="FF333333"/>
      <name val="Arial Narrow"/>
      <family val="2"/>
    </font>
    <font>
      <b/>
      <sz val="12"/>
      <color rgb="FFFF0000"/>
      <name val="Arial Narrow"/>
      <family val="2"/>
    </font>
    <font>
      <sz val="12"/>
      <color rgb="FFFF0000"/>
      <name val="Arial Narrow"/>
      <family val="2"/>
    </font>
    <font>
      <sz val="10"/>
      <color rgb="FFFF0000"/>
      <name val="Arial Narrow"/>
      <family val="2"/>
    </font>
    <font>
      <b/>
      <sz val="10"/>
      <color rgb="FFFF0000"/>
      <name val="Arial Narrow"/>
      <family val="2"/>
    </font>
    <font>
      <sz val="9"/>
      <color rgb="FFFF0000"/>
      <name val="Arial Narrow"/>
      <family val="2"/>
    </font>
    <font>
      <b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2" fontId="3" fillId="0" borderId="13" xfId="0" applyNumberFormat="1" applyFont="1" applyFill="1" applyBorder="1" applyAlignment="1" applyProtection="1">
      <alignment horizontal="center" wrapText="1"/>
    </xf>
    <xf numFmtId="0" fontId="5" fillId="0" borderId="0" xfId="0" applyFont="1" applyProtection="1"/>
    <xf numFmtId="0" fontId="5" fillId="2" borderId="0" xfId="0" applyFont="1" applyFill="1" applyBorder="1" applyProtection="1"/>
    <xf numFmtId="0" fontId="3" fillId="0" borderId="0" xfId="0" applyNumberFormat="1" applyFont="1" applyFill="1" applyBorder="1" applyAlignment="1" applyProtection="1">
      <alignment horizontal="right"/>
    </xf>
    <xf numFmtId="0" fontId="5" fillId="0" borderId="0" xfId="0" applyFont="1" applyBorder="1" applyProtection="1"/>
    <xf numFmtId="0" fontId="5" fillId="0" borderId="0" xfId="0" applyFont="1" applyFill="1" applyBorder="1" applyAlignment="1" applyProtection="1">
      <alignment horizontal="right"/>
    </xf>
    <xf numFmtId="0" fontId="5" fillId="0" borderId="0" xfId="0" applyFont="1" applyAlignment="1" applyProtection="1">
      <alignment horizontal="center"/>
    </xf>
    <xf numFmtId="164" fontId="3" fillId="0" borderId="20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 wrapText="1"/>
    </xf>
    <xf numFmtId="8" fontId="3" fillId="2" borderId="0" xfId="0" applyNumberFormat="1" applyFont="1" applyFill="1" applyBorder="1" applyAlignment="1" applyProtection="1">
      <alignment horizontal="right"/>
    </xf>
    <xf numFmtId="18" fontId="5" fillId="0" borderId="0" xfId="0" applyNumberFormat="1" applyFont="1" applyAlignment="1" applyProtection="1">
      <alignment horizontal="center"/>
    </xf>
    <xf numFmtId="6" fontId="5" fillId="0" borderId="0" xfId="0" applyNumberFormat="1" applyFont="1" applyAlignment="1" applyProtection="1">
      <alignment horizontal="center"/>
    </xf>
    <xf numFmtId="165" fontId="3" fillId="2" borderId="0" xfId="0" applyNumberFormat="1" applyFont="1" applyFill="1" applyBorder="1" applyAlignment="1" applyProtection="1">
      <alignment horizontal="right"/>
    </xf>
    <xf numFmtId="4" fontId="3" fillId="2" borderId="0" xfId="0" applyNumberFormat="1" applyFont="1" applyFill="1" applyBorder="1" applyAlignment="1" applyProtection="1">
      <alignment horizontal="center"/>
    </xf>
    <xf numFmtId="4" fontId="3" fillId="2" borderId="1" xfId="0" applyNumberFormat="1" applyFont="1" applyFill="1" applyBorder="1" applyAlignment="1" applyProtection="1">
      <alignment horizontal="center"/>
    </xf>
    <xf numFmtId="16" fontId="5" fillId="0" borderId="0" xfId="0" applyNumberFormat="1" applyFont="1" applyAlignment="1" applyProtection="1">
      <alignment horizontal="center"/>
    </xf>
    <xf numFmtId="4" fontId="3" fillId="2" borderId="2" xfId="0" applyNumberFormat="1" applyFont="1" applyFill="1" applyBorder="1" applyAlignment="1" applyProtection="1">
      <alignment horizontal="center"/>
    </xf>
    <xf numFmtId="0" fontId="7" fillId="2" borderId="14" xfId="2" applyFont="1" applyFill="1" applyBorder="1" applyAlignment="1" applyProtection="1"/>
    <xf numFmtId="4" fontId="3" fillId="2" borderId="15" xfId="0" applyNumberFormat="1" applyFont="1" applyFill="1" applyBorder="1" applyAlignment="1" applyProtection="1">
      <alignment horizontal="center"/>
    </xf>
    <xf numFmtId="8" fontId="5" fillId="0" borderId="0" xfId="0" applyNumberFormat="1" applyFont="1" applyFill="1" applyBorder="1" applyAlignment="1" applyProtection="1">
      <alignment horizontal="right"/>
    </xf>
    <xf numFmtId="0" fontId="5" fillId="2" borderId="0" xfId="0" applyFont="1" applyFill="1" applyProtection="1"/>
    <xf numFmtId="18" fontId="3" fillId="2" borderId="0" xfId="0" applyNumberFormat="1" applyFont="1" applyFill="1" applyBorder="1" applyAlignment="1" applyProtection="1">
      <alignment horizontal="center"/>
    </xf>
    <xf numFmtId="4" fontId="3" fillId="2" borderId="0" xfId="0" applyNumberFormat="1" applyFont="1" applyFill="1" applyBorder="1" applyProtection="1"/>
    <xf numFmtId="0" fontId="3" fillId="0" borderId="0" xfId="1" applyFont="1" applyFill="1" applyBorder="1" applyAlignment="1" applyProtection="1">
      <alignment horizontal="left" wrapText="1"/>
    </xf>
    <xf numFmtId="0" fontId="5" fillId="0" borderId="0" xfId="0" applyFont="1" applyFill="1" applyProtection="1"/>
    <xf numFmtId="8" fontId="3" fillId="2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Border="1" applyProtection="1"/>
    <xf numFmtId="164" fontId="3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166" fontId="3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2" fontId="3" fillId="0" borderId="0" xfId="0" applyNumberFormat="1" applyFont="1" applyFill="1" applyBorder="1" applyAlignment="1" applyProtection="1">
      <alignment horizontal="center" wrapText="1"/>
    </xf>
    <xf numFmtId="2" fontId="3" fillId="0" borderId="0" xfId="0" applyNumberFormat="1" applyFont="1" applyFill="1" applyBorder="1" applyAlignment="1" applyProtection="1">
      <alignment horizontal="center"/>
    </xf>
    <xf numFmtId="2" fontId="5" fillId="0" borderId="0" xfId="0" applyNumberFormat="1" applyFont="1" applyFill="1" applyProtection="1"/>
    <xf numFmtId="18" fontId="3" fillId="2" borderId="13" xfId="0" applyNumberFormat="1" applyFont="1" applyFill="1" applyBorder="1" applyAlignment="1" applyProtection="1">
      <alignment horizontal="center" wrapText="1"/>
    </xf>
    <xf numFmtId="4" fontId="3" fillId="2" borderId="13" xfId="0" applyNumberFormat="1" applyFont="1" applyFill="1" applyBorder="1" applyAlignment="1" applyProtection="1">
      <alignment horizontal="center" wrapText="1"/>
    </xf>
    <xf numFmtId="167" fontId="5" fillId="0" borderId="0" xfId="0" applyNumberFormat="1" applyFont="1" applyProtection="1"/>
    <xf numFmtId="167" fontId="3" fillId="2" borderId="0" xfId="0" applyNumberFormat="1" applyFont="1" applyFill="1" applyBorder="1" applyAlignment="1" applyProtection="1">
      <alignment horizontal="center"/>
    </xf>
    <xf numFmtId="167" fontId="5" fillId="0" borderId="0" xfId="0" applyNumberFormat="1" applyFont="1" applyAlignment="1" applyProtection="1">
      <alignment horizontal="center"/>
    </xf>
    <xf numFmtId="14" fontId="3" fillId="2" borderId="13" xfId="0" applyNumberFormat="1" applyFont="1" applyFill="1" applyBorder="1" applyAlignment="1" applyProtection="1">
      <alignment horizontal="center" wrapText="1"/>
    </xf>
    <xf numFmtId="14" fontId="5" fillId="2" borderId="0" xfId="0" applyNumberFormat="1" applyFont="1" applyFill="1" applyBorder="1" applyProtection="1"/>
    <xf numFmtId="14" fontId="5" fillId="2" borderId="0" xfId="0" applyNumberFormat="1" applyFont="1" applyFill="1" applyProtection="1"/>
    <xf numFmtId="14" fontId="5" fillId="0" borderId="0" xfId="0" applyNumberFormat="1" applyFont="1" applyProtection="1"/>
    <xf numFmtId="0" fontId="12" fillId="0" borderId="0" xfId="0" applyFont="1"/>
    <xf numFmtId="1" fontId="3" fillId="0" borderId="1" xfId="0" applyNumberFormat="1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left"/>
    </xf>
    <xf numFmtId="2" fontId="3" fillId="0" borderId="1" xfId="0" applyNumberFormat="1" applyFont="1" applyFill="1" applyBorder="1" applyAlignment="1" applyProtection="1">
      <alignment horizontal="center"/>
    </xf>
    <xf numFmtId="165" fontId="3" fillId="0" borderId="1" xfId="0" applyNumberFormat="1" applyFont="1" applyFill="1" applyBorder="1" applyProtection="1"/>
    <xf numFmtId="165" fontId="5" fillId="0" borderId="1" xfId="0" applyNumberFormat="1" applyFont="1" applyFill="1" applyBorder="1" applyAlignment="1" applyProtection="1"/>
    <xf numFmtId="0" fontId="8" fillId="0" borderId="1" xfId="0" applyFont="1" applyFill="1" applyBorder="1" applyAlignment="1" applyProtection="1">
      <alignment horizontal="left"/>
    </xf>
    <xf numFmtId="1" fontId="6" fillId="0" borderId="1" xfId="0" applyNumberFormat="1" applyFont="1" applyFill="1" applyBorder="1" applyAlignment="1" applyProtection="1">
      <alignment horizontal="left"/>
    </xf>
    <xf numFmtId="0" fontId="4" fillId="0" borderId="1" xfId="0" applyFont="1" applyFill="1" applyBorder="1" applyAlignment="1" applyProtection="1">
      <alignment horizontal="left"/>
    </xf>
    <xf numFmtId="0" fontId="9" fillId="0" borderId="1" xfId="1" applyFont="1" applyFill="1" applyBorder="1" applyAlignment="1" applyProtection="1">
      <alignment horizontal="left" wrapText="1"/>
    </xf>
    <xf numFmtId="165" fontId="6" fillId="0" borderId="1" xfId="0" applyNumberFormat="1" applyFont="1" applyFill="1" applyBorder="1" applyAlignment="1" applyProtection="1">
      <alignment horizontal="center"/>
    </xf>
    <xf numFmtId="165" fontId="4" fillId="0" borderId="1" xfId="0" applyNumberFormat="1" applyFont="1" applyFill="1" applyBorder="1" applyAlignment="1" applyProtection="1">
      <alignment horizontal="center"/>
    </xf>
    <xf numFmtId="0" fontId="5" fillId="2" borderId="13" xfId="0" applyFont="1" applyFill="1" applyBorder="1" applyAlignment="1" applyProtection="1">
      <alignment horizontal="center" wrapText="1"/>
    </xf>
    <xf numFmtId="0" fontId="5" fillId="2" borderId="13" xfId="0" applyFont="1" applyFill="1" applyBorder="1" applyAlignment="1" applyProtection="1">
      <alignment horizontal="center"/>
    </xf>
    <xf numFmtId="4" fontId="13" fillId="0" borderId="3" xfId="0" applyNumberFormat="1" applyFont="1" applyFill="1" applyBorder="1" applyAlignment="1" applyProtection="1">
      <alignment horizontal="center" wrapText="1"/>
    </xf>
    <xf numFmtId="2" fontId="3" fillId="2" borderId="0" xfId="0" applyNumberFormat="1" applyFont="1" applyFill="1" applyBorder="1" applyAlignment="1" applyProtection="1">
      <alignment horizontal="center"/>
      <protection locked="0"/>
    </xf>
    <xf numFmtId="1" fontId="3" fillId="2" borderId="0" xfId="0" applyNumberFormat="1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3" fillId="2" borderId="0" xfId="1" applyFont="1" applyFill="1" applyBorder="1" applyAlignment="1" applyProtection="1">
      <alignment horizontal="left" wrapText="1"/>
    </xf>
    <xf numFmtId="165" fontId="3" fillId="2" borderId="0" xfId="0" applyNumberFormat="1" applyFont="1" applyFill="1" applyBorder="1" applyProtection="1"/>
    <xf numFmtId="165" fontId="5" fillId="2" borderId="0" xfId="0" applyNumberFormat="1" applyFont="1" applyFill="1" applyBorder="1" applyAlignment="1" applyProtection="1"/>
    <xf numFmtId="2" fontId="4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left"/>
    </xf>
    <xf numFmtId="0" fontId="4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/>
    <xf numFmtId="14" fontId="5" fillId="2" borderId="23" xfId="0" applyNumberFormat="1" applyFont="1" applyFill="1" applyBorder="1" applyProtection="1"/>
    <xf numFmtId="2" fontId="5" fillId="2" borderId="23" xfId="0" applyNumberFormat="1" applyFont="1" applyFill="1" applyBorder="1" applyProtection="1"/>
    <xf numFmtId="0" fontId="5" fillId="2" borderId="23" xfId="0" applyFont="1" applyFill="1" applyBorder="1" applyProtection="1"/>
    <xf numFmtId="0" fontId="3" fillId="2" borderId="13" xfId="0" applyFont="1" applyFill="1" applyBorder="1" applyAlignment="1" applyProtection="1">
      <alignment horizontal="center" wrapText="1"/>
    </xf>
    <xf numFmtId="8" fontId="3" fillId="0" borderId="3" xfId="0" applyNumberFormat="1" applyFont="1" applyFill="1" applyBorder="1" applyAlignment="1" applyProtection="1">
      <alignment horizontal="right"/>
    </xf>
    <xf numFmtId="8" fontId="3" fillId="2" borderId="1" xfId="0" applyNumberFormat="1" applyFont="1" applyFill="1" applyBorder="1" applyAlignment="1" applyProtection="1">
      <alignment horizontal="right"/>
    </xf>
    <xf numFmtId="8" fontId="3" fillId="2" borderId="2" xfId="0" applyNumberFormat="1" applyFont="1" applyFill="1" applyBorder="1" applyAlignment="1" applyProtection="1">
      <alignment horizontal="right"/>
    </xf>
    <xf numFmtId="8" fontId="3" fillId="2" borderId="13" xfId="0" applyNumberFormat="1" applyFont="1" applyFill="1" applyBorder="1" applyAlignment="1" applyProtection="1">
      <alignment horizontal="right"/>
    </xf>
    <xf numFmtId="0" fontId="5" fillId="2" borderId="7" xfId="0" applyFont="1" applyFill="1" applyBorder="1" applyProtection="1"/>
    <xf numFmtId="0" fontId="5" fillId="2" borderId="27" xfId="0" applyFont="1" applyFill="1" applyBorder="1" applyProtection="1"/>
    <xf numFmtId="0" fontId="5" fillId="0" borderId="7" xfId="0" applyFont="1" applyFill="1" applyBorder="1" applyAlignment="1" applyProtection="1"/>
    <xf numFmtId="0" fontId="5" fillId="2" borderId="8" xfId="0" applyFont="1" applyFill="1" applyBorder="1" applyAlignment="1" applyProtection="1"/>
    <xf numFmtId="0" fontId="18" fillId="2" borderId="21" xfId="0" applyFont="1" applyFill="1" applyBorder="1" applyAlignment="1" applyProtection="1">
      <alignment horizontal="center"/>
    </xf>
    <xf numFmtId="2" fontId="3" fillId="0" borderId="10" xfId="0" applyNumberFormat="1" applyFont="1" applyFill="1" applyBorder="1" applyAlignment="1" applyProtection="1">
      <alignment horizontal="center" wrapText="1"/>
    </xf>
    <xf numFmtId="0" fontId="5" fillId="0" borderId="10" xfId="0" applyFont="1" applyBorder="1" applyProtection="1"/>
    <xf numFmtId="8" fontId="3" fillId="2" borderId="10" xfId="0" applyNumberFormat="1" applyFont="1" applyFill="1" applyBorder="1" applyAlignment="1" applyProtection="1">
      <alignment horizontal="right"/>
    </xf>
    <xf numFmtId="0" fontId="3" fillId="0" borderId="4" xfId="0" applyNumberFormat="1" applyFont="1" applyFill="1" applyBorder="1" applyAlignment="1" applyProtection="1">
      <alignment horizontal="center"/>
    </xf>
    <xf numFmtId="0" fontId="13" fillId="0" borderId="5" xfId="0" applyNumberFormat="1" applyFont="1" applyFill="1" applyBorder="1" applyAlignment="1" applyProtection="1">
      <alignment horizontal="right"/>
    </xf>
    <xf numFmtId="0" fontId="3" fillId="0" borderId="5" xfId="0" applyNumberFormat="1" applyFont="1" applyFill="1" applyBorder="1" applyAlignment="1" applyProtection="1">
      <alignment horizontal="center"/>
    </xf>
    <xf numFmtId="0" fontId="3" fillId="2" borderId="29" xfId="0" applyFont="1" applyFill="1" applyBorder="1" applyAlignment="1" applyProtection="1">
      <alignment horizontal="center" wrapText="1"/>
    </xf>
    <xf numFmtId="0" fontId="19" fillId="0" borderId="29" xfId="0" applyNumberFormat="1" applyFont="1" applyFill="1" applyBorder="1" applyAlignment="1" applyProtection="1">
      <alignment horizontal="center" wrapText="1"/>
    </xf>
    <xf numFmtId="165" fontId="20" fillId="0" borderId="10" xfId="0" applyNumberFormat="1" applyFont="1" applyBorder="1" applyAlignment="1">
      <alignment horizontal="center"/>
    </xf>
    <xf numFmtId="14" fontId="5" fillId="0" borderId="0" xfId="0" applyNumberFormat="1" applyFont="1" applyBorder="1" applyProtection="1"/>
    <xf numFmtId="0" fontId="3" fillId="0" borderId="1" xfId="1" applyFont="1" applyFill="1" applyBorder="1" applyAlignment="1" applyProtection="1">
      <alignment horizontal="left" wrapText="1"/>
    </xf>
    <xf numFmtId="0" fontId="3" fillId="0" borderId="24" xfId="0" applyNumberFormat="1" applyFont="1" applyFill="1" applyBorder="1" applyAlignment="1" applyProtection="1">
      <alignment horizontal="center"/>
    </xf>
    <xf numFmtId="0" fontId="12" fillId="0" borderId="0" xfId="0" applyFont="1" applyBorder="1"/>
    <xf numFmtId="2" fontId="5" fillId="2" borderId="0" xfId="0" applyNumberFormat="1" applyFont="1" applyFill="1" applyBorder="1" applyProtection="1"/>
    <xf numFmtId="164" fontId="3" fillId="2" borderId="0" xfId="0" applyNumberFormat="1" applyFont="1" applyFill="1" applyBorder="1" applyAlignment="1" applyProtection="1">
      <alignment horizontal="center"/>
    </xf>
    <xf numFmtId="0" fontId="3" fillId="2" borderId="0" xfId="0" applyNumberFormat="1" applyFont="1" applyFill="1" applyBorder="1" applyAlignment="1" applyProtection="1">
      <alignment horizontal="right"/>
    </xf>
    <xf numFmtId="166" fontId="3" fillId="2" borderId="0" xfId="0" applyNumberFormat="1" applyFont="1" applyFill="1" applyBorder="1" applyAlignment="1" applyProtection="1">
      <alignment horizontal="center"/>
    </xf>
    <xf numFmtId="4" fontId="13" fillId="2" borderId="3" xfId="0" applyNumberFormat="1" applyFont="1" applyFill="1" applyBorder="1" applyAlignment="1" applyProtection="1">
      <alignment horizontal="center"/>
    </xf>
    <xf numFmtId="0" fontId="5" fillId="0" borderId="17" xfId="0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left"/>
    </xf>
    <xf numFmtId="18" fontId="3" fillId="3" borderId="11" xfId="0" applyNumberFormat="1" applyFont="1" applyFill="1" applyBorder="1" applyAlignment="1" applyProtection="1">
      <alignment horizontal="center"/>
      <protection locked="0"/>
    </xf>
    <xf numFmtId="0" fontId="3" fillId="3" borderId="10" xfId="0" applyFont="1" applyFill="1" applyBorder="1" applyAlignment="1" applyProtection="1">
      <alignment horizontal="center"/>
      <protection locked="0"/>
    </xf>
    <xf numFmtId="0" fontId="3" fillId="3" borderId="11" xfId="0" applyFont="1" applyFill="1" applyBorder="1" applyAlignment="1" applyProtection="1">
      <protection locked="0"/>
    </xf>
    <xf numFmtId="0" fontId="23" fillId="3" borderId="1" xfId="1" applyFont="1" applyFill="1" applyBorder="1" applyAlignment="1" applyProtection="1">
      <alignment horizontal="left" wrapText="1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0" fontId="25" fillId="3" borderId="1" xfId="1" applyFont="1" applyFill="1" applyBorder="1" applyAlignment="1" applyProtection="1">
      <alignment horizontal="left" wrapText="1"/>
      <protection locked="0"/>
    </xf>
    <xf numFmtId="0" fontId="5" fillId="0" borderId="0" xfId="0" applyFont="1" applyBorder="1" applyProtection="1">
      <protection locked="0"/>
    </xf>
    <xf numFmtId="14" fontId="5" fillId="2" borderId="6" xfId="0" applyNumberFormat="1" applyFont="1" applyFill="1" applyBorder="1" applyAlignment="1" applyProtection="1">
      <alignment horizontal="center"/>
    </xf>
    <xf numFmtId="14" fontId="5" fillId="2" borderId="12" xfId="0" applyNumberFormat="1" applyFont="1" applyFill="1" applyBorder="1" applyAlignment="1" applyProtection="1">
      <alignment horizontal="center"/>
    </xf>
    <xf numFmtId="14" fontId="5" fillId="2" borderId="4" xfId="0" applyNumberFormat="1" applyFont="1" applyFill="1" applyBorder="1" applyAlignment="1" applyProtection="1">
      <alignment horizontal="center"/>
    </xf>
    <xf numFmtId="0" fontId="3" fillId="0" borderId="25" xfId="0" applyNumberFormat="1" applyFont="1" applyFill="1" applyBorder="1" applyAlignment="1" applyProtection="1">
      <alignment horizontal="center"/>
    </xf>
    <xf numFmtId="0" fontId="3" fillId="0" borderId="28" xfId="0" applyNumberFormat="1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right"/>
    </xf>
    <xf numFmtId="0" fontId="5" fillId="0" borderId="0" xfId="0" applyFont="1" applyFill="1" applyBorder="1" applyAlignment="1" applyProtection="1">
      <alignment horizontal="right"/>
    </xf>
    <xf numFmtId="0" fontId="11" fillId="0" borderId="25" xfId="0" applyFont="1" applyFill="1" applyBorder="1" applyAlignment="1" applyProtection="1">
      <alignment horizontal="center"/>
    </xf>
    <xf numFmtId="0" fontId="11" fillId="0" borderId="16" xfId="0" applyFont="1" applyFill="1" applyBorder="1" applyAlignment="1" applyProtection="1">
      <alignment horizontal="center"/>
    </xf>
    <xf numFmtId="0" fontId="11" fillId="0" borderId="26" xfId="0" applyFont="1" applyFill="1" applyBorder="1" applyAlignment="1" applyProtection="1">
      <alignment horizontal="center"/>
    </xf>
    <xf numFmtId="18" fontId="3" fillId="3" borderId="9" xfId="0" applyNumberFormat="1" applyFont="1" applyFill="1" applyBorder="1" applyAlignment="1" applyProtection="1">
      <alignment horizontal="center"/>
      <protection locked="0"/>
    </xf>
    <xf numFmtId="18" fontId="3" fillId="3" borderId="19" xfId="0" applyNumberFormat="1" applyFont="1" applyFill="1" applyBorder="1" applyAlignment="1" applyProtection="1">
      <alignment horizontal="center"/>
      <protection locked="0"/>
    </xf>
    <xf numFmtId="18" fontId="3" fillId="3" borderId="24" xfId="0" applyNumberFormat="1" applyFont="1" applyFill="1" applyBorder="1" applyAlignment="1" applyProtection="1">
      <alignment horizontal="center"/>
      <protection locked="0"/>
    </xf>
    <xf numFmtId="0" fontId="3" fillId="0" borderId="1" xfId="1" applyFont="1" applyFill="1" applyBorder="1" applyAlignment="1" applyProtection="1">
      <alignment horizontal="left" wrapText="1"/>
    </xf>
    <xf numFmtId="0" fontId="5" fillId="3" borderId="6" xfId="0" applyFont="1" applyFill="1" applyBorder="1" applyAlignment="1" applyProtection="1">
      <alignment horizontal="left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0" fontId="5" fillId="3" borderId="4" xfId="0" applyFont="1" applyFill="1" applyBorder="1" applyAlignment="1" applyProtection="1">
      <alignment horizontal="left"/>
      <protection locked="0"/>
    </xf>
    <xf numFmtId="0" fontId="5" fillId="0" borderId="7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27" xfId="0" applyFont="1" applyFill="1" applyBorder="1" applyAlignment="1" applyProtection="1">
      <alignment horizontal="center"/>
    </xf>
    <xf numFmtId="0" fontId="17" fillId="2" borderId="9" xfId="0" applyFont="1" applyFill="1" applyBorder="1" applyAlignment="1" applyProtection="1">
      <alignment horizontal="center" vertical="center"/>
    </xf>
    <xf numFmtId="0" fontId="16" fillId="2" borderId="19" xfId="0" applyFont="1" applyFill="1" applyBorder="1" applyAlignment="1" applyProtection="1">
      <alignment horizontal="center" vertical="center"/>
    </xf>
    <xf numFmtId="0" fontId="16" fillId="2" borderId="24" xfId="0" applyFont="1" applyFill="1" applyBorder="1" applyAlignment="1" applyProtection="1">
      <alignment horizontal="center" vertical="center"/>
    </xf>
    <xf numFmtId="0" fontId="16" fillId="2" borderId="6" xfId="0" applyFont="1" applyFill="1" applyBorder="1" applyAlignment="1" applyProtection="1">
      <alignment horizontal="center" vertical="center"/>
    </xf>
    <xf numFmtId="0" fontId="16" fillId="2" borderId="12" xfId="0" applyFont="1" applyFill="1" applyBorder="1" applyAlignment="1" applyProtection="1">
      <alignment horizontal="center" vertical="center"/>
    </xf>
    <xf numFmtId="0" fontId="16" fillId="2" borderId="4" xfId="0" applyFont="1" applyFill="1" applyBorder="1" applyAlignment="1" applyProtection="1">
      <alignment horizontal="center" vertical="center"/>
    </xf>
    <xf numFmtId="18" fontId="22" fillId="2" borderId="30" xfId="0" applyNumberFormat="1" applyFont="1" applyFill="1" applyBorder="1" applyAlignment="1" applyProtection="1">
      <alignment horizontal="center" vertical="center"/>
    </xf>
    <xf numFmtId="18" fontId="22" fillId="2" borderId="31" xfId="0" applyNumberFormat="1" applyFont="1" applyFill="1" applyBorder="1" applyAlignment="1" applyProtection="1">
      <alignment horizontal="center" vertical="center"/>
    </xf>
    <xf numFmtId="18" fontId="22" fillId="2" borderId="32" xfId="0" applyNumberFormat="1" applyFont="1" applyFill="1" applyBorder="1" applyAlignment="1" applyProtection="1">
      <alignment horizontal="center" vertical="center"/>
    </xf>
    <xf numFmtId="0" fontId="22" fillId="0" borderId="25" xfId="0" applyFont="1" applyFill="1" applyBorder="1" applyAlignment="1" applyProtection="1">
      <alignment horizontal="center"/>
    </xf>
    <xf numFmtId="0" fontId="22" fillId="0" borderId="16" xfId="0" applyFont="1" applyFill="1" applyBorder="1" applyAlignment="1" applyProtection="1">
      <alignment horizontal="center"/>
    </xf>
    <xf numFmtId="0" fontId="22" fillId="0" borderId="2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27" xfId="0" applyFont="1" applyFill="1" applyBorder="1" applyAlignment="1" applyProtection="1">
      <alignment horizontal="center" vertical="center"/>
    </xf>
    <xf numFmtId="0" fontId="2" fillId="3" borderId="17" xfId="2" applyFill="1" applyBorder="1" applyAlignment="1" applyProtection="1">
      <alignment horizontal="left"/>
      <protection locked="0"/>
    </xf>
    <xf numFmtId="0" fontId="5" fillId="3" borderId="18" xfId="0" applyFont="1" applyFill="1" applyBorder="1" applyAlignment="1" applyProtection="1">
      <alignment horizontal="left"/>
      <protection locked="0"/>
    </xf>
    <xf numFmtId="0" fontId="5" fillId="3" borderId="22" xfId="0" applyFont="1" applyFill="1" applyBorder="1" applyAlignment="1" applyProtection="1">
      <alignment horizontal="left"/>
      <protection locked="0"/>
    </xf>
    <xf numFmtId="0" fontId="5" fillId="0" borderId="9" xfId="0" applyFont="1" applyFill="1" applyBorder="1" applyAlignment="1" applyProtection="1">
      <alignment horizontal="left"/>
    </xf>
    <xf numFmtId="0" fontId="5" fillId="0" borderId="19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7" xfId="0" applyFont="1" applyFill="1" applyBorder="1" applyAlignment="1" applyProtection="1">
      <alignment horizontal="left"/>
    </xf>
    <xf numFmtId="0" fontId="5" fillId="2" borderId="23" xfId="0" applyFont="1" applyFill="1" applyBorder="1" applyAlignment="1" applyProtection="1">
      <alignment horizontal="center"/>
    </xf>
    <xf numFmtId="0" fontId="5" fillId="2" borderId="19" xfId="0" applyFont="1" applyFill="1" applyBorder="1" applyAlignment="1" applyProtection="1">
      <alignment horizontal="center"/>
    </xf>
    <xf numFmtId="0" fontId="5" fillId="2" borderId="24" xfId="0" applyFont="1" applyFill="1" applyBorder="1" applyAlignment="1" applyProtection="1">
      <alignment horizont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4" xfId="0" applyFont="1" applyFill="1" applyBorder="1" applyAlignment="1" applyProtection="1">
      <alignment horizontal="center" vertical="center"/>
    </xf>
    <xf numFmtId="0" fontId="5" fillId="3" borderId="17" xfId="0" applyFont="1" applyFill="1" applyBorder="1" applyAlignment="1" applyProtection="1">
      <alignment horizontal="left"/>
      <protection locked="0"/>
    </xf>
    <xf numFmtId="0" fontId="5" fillId="3" borderId="5" xfId="0" applyFont="1" applyFill="1" applyBorder="1" applyAlignment="1" applyProtection="1">
      <alignment horizontal="left"/>
      <protection locked="0"/>
    </xf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99"/>
      <color rgb="FFFFE4AF"/>
      <color rgb="FFFFFFCC"/>
      <color rgb="FFFFCC66"/>
      <color rgb="FFFFE7FF"/>
      <color rgb="FFFFCCFF"/>
      <color rgb="FF005828"/>
      <color rgb="FFF6822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117234</xdr:colOff>
      <xdr:row>0</xdr:row>
      <xdr:rowOff>109904</xdr:rowOff>
    </xdr:from>
    <xdr:to>
      <xdr:col>7</xdr:col>
      <xdr:colOff>222007</xdr:colOff>
      <xdr:row>0</xdr:row>
      <xdr:rowOff>876899</xdr:rowOff>
    </xdr:to>
    <xdr:pic>
      <xdr:nvPicPr>
        <xdr:cNvPr id="3" name="Picture 2" descr="MADDCC_Logo_Blac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00657" y="109904"/>
          <a:ext cx="2410556" cy="766995"/>
        </a:xfrm>
        <a:prstGeom prst="rect">
          <a:avLst/>
        </a:prstGeom>
      </xdr:spPr>
    </xdr:pic>
    <xdr:clientData/>
  </xdr:twoCellAnchor>
  <xdr:twoCellAnchor editAs="oneCell">
    <xdr:from>
      <xdr:col>0</xdr:col>
      <xdr:colOff>109903</xdr:colOff>
      <xdr:row>0</xdr:row>
      <xdr:rowOff>80596</xdr:rowOff>
    </xdr:from>
    <xdr:to>
      <xdr:col>2</xdr:col>
      <xdr:colOff>455002</xdr:colOff>
      <xdr:row>0</xdr:row>
      <xdr:rowOff>892171</xdr:rowOff>
    </xdr:to>
    <xdr:pic>
      <xdr:nvPicPr>
        <xdr:cNvPr id="4" name="Picture 3" descr="note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16899" t="17251" r="53818" b="58899"/>
        <a:stretch>
          <a:fillRect/>
        </a:stretch>
      </xdr:blipFill>
      <xdr:spPr>
        <a:xfrm>
          <a:off x="109903" y="80596"/>
          <a:ext cx="1289539" cy="811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5"/>
  <sheetViews>
    <sheetView tabSelected="1" zoomScaleNormal="100" workbookViewId="0">
      <selection activeCell="I3" sqref="I3"/>
    </sheetView>
  </sheetViews>
  <sheetFormatPr defaultColWidth="11.140625" defaultRowHeight="22.5" customHeight="1"/>
  <cols>
    <col min="1" max="1" width="5.5703125" style="2" customWidth="1"/>
    <col min="2" max="2" width="8.5703125" style="43" customWidth="1"/>
    <col min="3" max="3" width="7.42578125" style="34" bestFit="1" customWidth="1"/>
    <col min="4" max="4" width="4.85546875" style="25" customWidth="1"/>
    <col min="5" max="5" width="10" style="2" customWidth="1"/>
    <col min="6" max="6" width="28.7109375" style="2" customWidth="1"/>
    <col min="7" max="7" width="5.85546875" style="2" customWidth="1"/>
    <col min="8" max="8" width="6.5703125" style="25" customWidth="1"/>
    <col min="9" max="9" width="8.7109375" style="2" customWidth="1"/>
    <col min="10" max="10" width="7.5703125" style="2" customWidth="1"/>
    <col min="11" max="11" width="10.85546875" style="2" customWidth="1"/>
    <col min="12" max="14" width="11.140625" style="2" hidden="1" customWidth="1"/>
    <col min="15" max="15" width="11.140625" style="7" hidden="1" customWidth="1"/>
    <col min="16" max="16" width="11.140625" style="2" hidden="1" customWidth="1"/>
    <col min="17" max="17" width="11.140625" style="7" hidden="1" customWidth="1"/>
    <col min="18" max="18" width="11.140625" style="2" hidden="1" customWidth="1"/>
    <col min="19" max="19" width="11.140625" style="7" hidden="1" customWidth="1"/>
    <col min="20" max="20" width="11.140625" style="2" hidden="1" customWidth="1"/>
    <col min="21" max="21" width="11.140625" style="37" hidden="1" customWidth="1"/>
    <col min="22" max="37" width="11.140625" style="2" hidden="1" customWidth="1"/>
    <col min="38" max="46" width="11.140625" style="2" customWidth="1"/>
    <col min="47" max="16384" width="11.140625" style="2"/>
  </cols>
  <sheetData>
    <row r="1" spans="1:46" ht="74.25" customHeight="1" thickBot="1">
      <c r="A1" s="82"/>
      <c r="B1" s="71"/>
      <c r="C1" s="72"/>
      <c r="D1" s="73"/>
      <c r="E1" s="153"/>
      <c r="F1" s="154"/>
      <c r="G1" s="154"/>
      <c r="H1" s="154"/>
      <c r="I1" s="154"/>
      <c r="J1" s="154"/>
      <c r="K1" s="155"/>
      <c r="M1" s="2" t="s">
        <v>5</v>
      </c>
      <c r="N1" s="2" t="s">
        <v>5</v>
      </c>
      <c r="AH1" s="5"/>
    </row>
    <row r="2" spans="1:46" ht="29.25" customHeight="1" thickBot="1">
      <c r="A2" s="74" t="s">
        <v>33</v>
      </c>
      <c r="B2" s="40" t="s">
        <v>16</v>
      </c>
      <c r="C2" s="84" t="s">
        <v>31</v>
      </c>
      <c r="D2" s="8"/>
      <c r="E2" s="1" t="s">
        <v>5</v>
      </c>
      <c r="F2" s="83" t="s">
        <v>28</v>
      </c>
      <c r="G2" s="56" t="s">
        <v>38</v>
      </c>
      <c r="H2" s="57" t="s">
        <v>37</v>
      </c>
      <c r="I2" s="35" t="s">
        <v>51</v>
      </c>
      <c r="J2" s="36"/>
      <c r="K2" s="74" t="s">
        <v>18</v>
      </c>
      <c r="L2" s="9"/>
      <c r="O2" s="7" t="s">
        <v>5</v>
      </c>
      <c r="Q2" s="7">
        <v>0</v>
      </c>
      <c r="S2" s="7">
        <v>0</v>
      </c>
      <c r="T2" s="7">
        <v>0</v>
      </c>
      <c r="AH2" s="5"/>
    </row>
    <row r="3" spans="1:46" ht="30.75" customHeight="1">
      <c r="A3" s="90"/>
      <c r="B3" s="110"/>
      <c r="C3" s="91"/>
      <c r="D3" s="114" t="s">
        <v>52</v>
      </c>
      <c r="E3" s="115"/>
      <c r="F3" s="106"/>
      <c r="G3" s="105">
        <v>0</v>
      </c>
      <c r="H3" s="92">
        <v>35.99</v>
      </c>
      <c r="I3" s="104" t="s">
        <v>5</v>
      </c>
      <c r="J3" s="85" t="s">
        <v>26</v>
      </c>
      <c r="K3" s="86">
        <f>G3*H3</f>
        <v>0</v>
      </c>
      <c r="L3" s="10"/>
      <c r="M3" s="2" t="s">
        <v>5</v>
      </c>
      <c r="O3" s="11"/>
      <c r="Q3" s="7">
        <v>6</v>
      </c>
      <c r="S3" s="12">
        <v>-50</v>
      </c>
      <c r="T3" s="7">
        <v>6</v>
      </c>
      <c r="AH3" s="5"/>
    </row>
    <row r="4" spans="1:46" ht="24.75" customHeight="1">
      <c r="A4" s="156"/>
      <c r="B4" s="157"/>
      <c r="C4" s="157"/>
      <c r="D4" s="158"/>
      <c r="E4" s="87" t="s">
        <v>53</v>
      </c>
      <c r="F4" s="125"/>
      <c r="G4" s="126"/>
      <c r="H4" s="126"/>
      <c r="I4" s="127"/>
      <c r="J4" s="58" t="s">
        <v>40</v>
      </c>
      <c r="K4" s="75">
        <f>J29</f>
        <v>0</v>
      </c>
      <c r="L4" s="13"/>
      <c r="O4" s="11">
        <v>0.46875</v>
      </c>
      <c r="Q4" s="7">
        <v>7</v>
      </c>
      <c r="S4" s="12">
        <v>-75</v>
      </c>
      <c r="T4" s="7">
        <v>7</v>
      </c>
      <c r="U4" s="38"/>
      <c r="V4" s="10"/>
      <c r="AH4" s="5"/>
    </row>
    <row r="5" spans="1:46" ht="21" customHeight="1">
      <c r="A5" s="143"/>
      <c r="B5" s="144"/>
      <c r="C5" s="144"/>
      <c r="D5" s="145"/>
      <c r="E5" s="88" t="s">
        <v>54</v>
      </c>
      <c r="F5" s="159"/>
      <c r="G5" s="147"/>
      <c r="H5" s="147"/>
      <c r="I5" s="160"/>
      <c r="J5" s="101" t="s">
        <v>59</v>
      </c>
      <c r="K5" s="76">
        <f>IF(G3&lt;8,7.5,0)</f>
        <v>7.5</v>
      </c>
      <c r="L5" s="10"/>
      <c r="O5" s="11">
        <v>0.47916666666666669</v>
      </c>
      <c r="Q5" s="7">
        <v>8</v>
      </c>
      <c r="S5" s="12">
        <v>-100</v>
      </c>
      <c r="T5" s="7">
        <v>8</v>
      </c>
      <c r="AH5" s="5"/>
    </row>
    <row r="6" spans="1:46" ht="21" customHeight="1">
      <c r="A6" s="143"/>
      <c r="B6" s="144"/>
      <c r="C6" s="144"/>
      <c r="D6" s="145"/>
      <c r="E6" s="89" t="s">
        <v>25</v>
      </c>
      <c r="F6" s="159"/>
      <c r="G6" s="147"/>
      <c r="H6" s="147"/>
      <c r="I6" s="160"/>
      <c r="J6" s="15" t="s">
        <v>6</v>
      </c>
      <c r="K6" s="76">
        <f>K3+K4+K5</f>
        <v>7.5</v>
      </c>
      <c r="L6" s="10"/>
      <c r="O6" s="11">
        <v>0.48958333333333298</v>
      </c>
      <c r="Q6" s="7">
        <v>9</v>
      </c>
      <c r="S6" s="16"/>
      <c r="T6" s="7">
        <v>9</v>
      </c>
      <c r="U6" s="39">
        <v>43759</v>
      </c>
      <c r="AH6" s="5"/>
      <c r="AT6" s="2" t="s">
        <v>5</v>
      </c>
    </row>
    <row r="7" spans="1:46" ht="21" customHeight="1" thickBot="1">
      <c r="A7" s="143"/>
      <c r="B7" s="144"/>
      <c r="C7" s="144"/>
      <c r="D7" s="145"/>
      <c r="E7" s="89" t="s">
        <v>29</v>
      </c>
      <c r="F7" s="159"/>
      <c r="G7" s="147"/>
      <c r="H7" s="147"/>
      <c r="I7" s="160"/>
      <c r="J7" s="17" t="s">
        <v>30</v>
      </c>
      <c r="K7" s="77">
        <f>K6*0.06625</f>
        <v>0.49687500000000001</v>
      </c>
      <c r="L7" s="10"/>
      <c r="O7" s="11"/>
      <c r="Q7" s="7">
        <v>10</v>
      </c>
      <c r="S7" s="16"/>
      <c r="T7" s="7">
        <v>10</v>
      </c>
      <c r="U7" s="39">
        <v>43760</v>
      </c>
      <c r="W7" s="18" t="s">
        <v>17</v>
      </c>
      <c r="AH7" s="5"/>
    </row>
    <row r="8" spans="1:46" ht="21" customHeight="1" thickBot="1">
      <c r="A8" s="143"/>
      <c r="B8" s="144"/>
      <c r="C8" s="144"/>
      <c r="D8" s="145"/>
      <c r="E8" s="89" t="s">
        <v>4</v>
      </c>
      <c r="F8" s="146"/>
      <c r="G8" s="147"/>
      <c r="H8" s="147"/>
      <c r="I8" s="148"/>
      <c r="J8" s="19" t="s">
        <v>7</v>
      </c>
      <c r="K8" s="78">
        <f>K6+K7</f>
        <v>7.9968750000000002</v>
      </c>
      <c r="L8" s="10"/>
      <c r="O8" s="11">
        <v>0.51041666666666696</v>
      </c>
      <c r="Q8" s="7">
        <v>11</v>
      </c>
      <c r="S8" s="16"/>
      <c r="T8" s="7">
        <v>11</v>
      </c>
      <c r="U8" s="39">
        <v>43761</v>
      </c>
      <c r="AH8" s="5"/>
    </row>
    <row r="9" spans="1:46" ht="21" customHeight="1" thickBot="1">
      <c r="A9" s="143"/>
      <c r="B9" s="144"/>
      <c r="C9" s="144"/>
      <c r="D9" s="145"/>
      <c r="E9" s="95" t="s">
        <v>5</v>
      </c>
      <c r="F9" s="149" t="s">
        <v>5</v>
      </c>
      <c r="G9" s="150"/>
      <c r="H9" s="150"/>
      <c r="I9" s="150"/>
      <c r="J9" s="151"/>
      <c r="K9" s="152"/>
      <c r="L9" s="10"/>
      <c r="O9" s="11">
        <v>0.52083333333333304</v>
      </c>
      <c r="Q9" s="7">
        <v>12</v>
      </c>
      <c r="S9" s="16"/>
      <c r="T9" s="7">
        <v>12</v>
      </c>
      <c r="U9" s="39">
        <v>43762</v>
      </c>
      <c r="AH9" s="5"/>
    </row>
    <row r="10" spans="1:46" ht="21" customHeight="1">
      <c r="A10" s="140" t="s">
        <v>58</v>
      </c>
      <c r="B10" s="141"/>
      <c r="C10" s="141"/>
      <c r="D10" s="141"/>
      <c r="E10" s="141"/>
      <c r="F10" s="141"/>
      <c r="G10" s="141"/>
      <c r="H10" s="141"/>
      <c r="I10" s="141"/>
      <c r="J10" s="141"/>
      <c r="K10" s="142"/>
      <c r="L10" s="20"/>
      <c r="O10" s="11">
        <v>0.53125</v>
      </c>
      <c r="Q10" s="7">
        <v>13</v>
      </c>
      <c r="S10" s="16"/>
      <c r="T10" s="7">
        <v>13</v>
      </c>
      <c r="U10" s="39">
        <v>43763</v>
      </c>
      <c r="AH10" s="5"/>
    </row>
    <row r="11" spans="1:46" ht="21" customHeight="1" thickBot="1">
      <c r="A11" s="137" t="s">
        <v>57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9"/>
      <c r="L11" s="10"/>
      <c r="O11" s="11">
        <v>0.54166666666666696</v>
      </c>
      <c r="Q11" s="7">
        <v>14</v>
      </c>
      <c r="S11" s="16"/>
      <c r="T11" s="7">
        <v>14</v>
      </c>
      <c r="U11" s="39">
        <v>43764</v>
      </c>
      <c r="AH11" s="5"/>
    </row>
    <row r="12" spans="1:46" ht="21" customHeight="1">
      <c r="A12" s="125" t="s">
        <v>35</v>
      </c>
      <c r="B12" s="126"/>
      <c r="C12" s="126"/>
      <c r="D12" s="126"/>
      <c r="E12" s="126"/>
      <c r="F12" s="126"/>
      <c r="G12" s="126"/>
      <c r="H12" s="126"/>
      <c r="I12" s="126"/>
      <c r="J12" s="126"/>
      <c r="K12" s="127"/>
      <c r="L12" s="10"/>
      <c r="O12" s="11">
        <v>0.55208333333333304</v>
      </c>
      <c r="Q12" s="7">
        <v>15</v>
      </c>
      <c r="S12" s="16"/>
      <c r="T12" s="7">
        <v>15</v>
      </c>
      <c r="U12" s="39">
        <v>43765</v>
      </c>
      <c r="AH12" s="5"/>
    </row>
    <row r="13" spans="1:46" ht="21" customHeight="1" thickBot="1">
      <c r="A13" s="121" t="s">
        <v>5</v>
      </c>
      <c r="B13" s="122"/>
      <c r="C13" s="122"/>
      <c r="D13" s="122"/>
      <c r="E13" s="122"/>
      <c r="F13" s="122"/>
      <c r="G13" s="122"/>
      <c r="H13" s="122"/>
      <c r="I13" s="122"/>
      <c r="J13" s="122"/>
      <c r="K13" s="123"/>
      <c r="L13" s="10"/>
      <c r="O13" s="11">
        <v>0.5625</v>
      </c>
      <c r="Q13" s="7">
        <v>16</v>
      </c>
      <c r="S13" s="16"/>
      <c r="T13" s="7">
        <v>16</v>
      </c>
      <c r="U13" s="39">
        <v>43766</v>
      </c>
      <c r="AH13" s="5"/>
    </row>
    <row r="14" spans="1:46" ht="24.75" customHeight="1">
      <c r="A14" s="118" t="s">
        <v>56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20"/>
      <c r="L14" s="10"/>
      <c r="O14" s="11">
        <v>0.57291666666666696</v>
      </c>
      <c r="Q14" s="7">
        <v>17</v>
      </c>
      <c r="S14" s="16"/>
      <c r="T14" s="7">
        <v>17</v>
      </c>
      <c r="U14" s="39">
        <v>43767</v>
      </c>
      <c r="AH14" s="5"/>
      <c r="AI14" s="2" t="s">
        <v>5</v>
      </c>
    </row>
    <row r="15" spans="1:46" ht="24.75" customHeight="1">
      <c r="A15" s="128" t="s">
        <v>45</v>
      </c>
      <c r="B15" s="129"/>
      <c r="C15" s="129"/>
      <c r="D15" s="129"/>
      <c r="E15" s="129"/>
      <c r="F15" s="129"/>
      <c r="G15" s="129"/>
      <c r="H15" s="129"/>
      <c r="I15" s="129"/>
      <c r="J15" s="129"/>
      <c r="K15" s="130"/>
      <c r="L15" s="10"/>
      <c r="M15" s="10"/>
      <c r="O15" s="11">
        <v>0.58333333333333304</v>
      </c>
      <c r="P15" s="11">
        <v>0.58333333333333304</v>
      </c>
      <c r="Q15" s="2"/>
      <c r="R15" s="7">
        <v>18</v>
      </c>
      <c r="S15" s="2"/>
      <c r="T15" s="7">
        <v>18</v>
      </c>
      <c r="U15" s="39">
        <v>43768</v>
      </c>
      <c r="AH15" s="5"/>
    </row>
    <row r="16" spans="1:46" ht="12.75" customHeight="1">
      <c r="A16" s="131" t="s">
        <v>43</v>
      </c>
      <c r="B16" s="132"/>
      <c r="C16" s="132"/>
      <c r="D16" s="132"/>
      <c r="E16" s="132"/>
      <c r="F16" s="132"/>
      <c r="G16" s="132"/>
      <c r="H16" s="132"/>
      <c r="I16" s="132"/>
      <c r="J16" s="132"/>
      <c r="K16" s="133"/>
      <c r="L16" s="21"/>
      <c r="M16" s="21"/>
      <c r="O16" s="11">
        <v>0.59375</v>
      </c>
      <c r="P16" s="11">
        <v>0.59375</v>
      </c>
      <c r="Q16" s="2"/>
      <c r="R16" s="7">
        <v>19</v>
      </c>
      <c r="S16" s="2"/>
      <c r="T16" s="7">
        <v>19</v>
      </c>
      <c r="U16" s="39">
        <v>43769</v>
      </c>
      <c r="AH16" s="5"/>
    </row>
    <row r="17" spans="1:44" ht="12.75" customHeight="1">
      <c r="A17" s="134"/>
      <c r="B17" s="135"/>
      <c r="C17" s="135"/>
      <c r="D17" s="135"/>
      <c r="E17" s="135"/>
      <c r="F17" s="135"/>
      <c r="G17" s="135"/>
      <c r="H17" s="135"/>
      <c r="I17" s="135"/>
      <c r="J17" s="135"/>
      <c r="K17" s="136"/>
      <c r="L17" s="21"/>
      <c r="M17" s="21"/>
      <c r="N17" s="21"/>
      <c r="O17" s="2"/>
      <c r="Q17" s="11"/>
      <c r="S17" s="7">
        <v>20</v>
      </c>
      <c r="T17" s="7">
        <v>20</v>
      </c>
      <c r="U17" s="39">
        <v>43770</v>
      </c>
      <c r="AH17" s="5"/>
    </row>
    <row r="18" spans="1:44" ht="18" customHeight="1">
      <c r="A18" s="79"/>
      <c r="B18" s="41" t="s">
        <v>42</v>
      </c>
      <c r="C18" s="65"/>
      <c r="D18" s="66"/>
      <c r="E18" s="67"/>
      <c r="F18" s="68"/>
      <c r="G18" s="68"/>
      <c r="H18" s="69"/>
      <c r="I18" s="70"/>
      <c r="J18" s="3"/>
      <c r="K18" s="80"/>
      <c r="L18" s="21"/>
      <c r="M18" s="21"/>
      <c r="N18" s="21"/>
      <c r="O18" s="2"/>
      <c r="Q18" s="11"/>
      <c r="S18" s="7">
        <v>21</v>
      </c>
      <c r="T18" s="7">
        <v>21</v>
      </c>
      <c r="U18" s="39">
        <v>43771</v>
      </c>
      <c r="AH18" s="5"/>
    </row>
    <row r="19" spans="1:44" ht="19.5" customHeight="1">
      <c r="A19" s="79"/>
      <c r="B19" s="41"/>
      <c r="C19" s="65" t="s">
        <v>36</v>
      </c>
      <c r="D19" s="66"/>
      <c r="E19" s="67" t="s">
        <v>3</v>
      </c>
      <c r="F19" s="68" t="s">
        <v>14</v>
      </c>
      <c r="G19" s="65"/>
      <c r="H19" s="66"/>
      <c r="I19" s="67"/>
      <c r="J19" s="68"/>
      <c r="K19" s="80"/>
      <c r="L19" s="21"/>
      <c r="M19" s="21"/>
      <c r="N19" s="21"/>
      <c r="O19" s="2"/>
      <c r="Q19" s="11"/>
      <c r="S19" s="7">
        <v>22</v>
      </c>
      <c r="T19" s="7">
        <v>22</v>
      </c>
      <c r="U19" s="39">
        <v>43772</v>
      </c>
      <c r="AH19" s="5"/>
    </row>
    <row r="20" spans="1:44" ht="19.5" customHeight="1">
      <c r="A20" s="79"/>
      <c r="B20" s="41"/>
      <c r="C20" s="47">
        <f>G3*1.5</f>
        <v>0</v>
      </c>
      <c r="D20" s="45"/>
      <c r="E20" s="46" t="s">
        <v>0</v>
      </c>
      <c r="F20" s="124" t="s">
        <v>44</v>
      </c>
      <c r="G20" s="124"/>
      <c r="H20" s="124"/>
      <c r="I20" s="48"/>
      <c r="J20" s="49"/>
      <c r="K20" s="80"/>
      <c r="L20" s="21"/>
      <c r="M20" s="21"/>
      <c r="N20" s="21"/>
      <c r="O20" s="2" t="s">
        <v>60</v>
      </c>
      <c r="S20" s="7">
        <v>23</v>
      </c>
      <c r="T20" s="7">
        <v>23</v>
      </c>
      <c r="U20" s="39">
        <v>43773</v>
      </c>
      <c r="AH20" s="5"/>
    </row>
    <row r="21" spans="1:44" ht="19.5" customHeight="1">
      <c r="A21" s="79"/>
      <c r="B21" s="41"/>
      <c r="C21" s="47">
        <v>0</v>
      </c>
      <c r="D21" s="45"/>
      <c r="E21" s="46"/>
      <c r="F21" s="94" t="s">
        <v>55</v>
      </c>
      <c r="G21" s="94"/>
      <c r="H21" s="94"/>
      <c r="I21" s="48"/>
      <c r="J21" s="49"/>
      <c r="K21" s="80"/>
      <c r="L21" s="21"/>
      <c r="M21" s="21"/>
      <c r="N21" s="21"/>
      <c r="O21" s="2" t="s">
        <v>22</v>
      </c>
      <c r="Q21" s="103" t="s">
        <v>50</v>
      </c>
      <c r="S21" s="7">
        <v>24</v>
      </c>
      <c r="T21" s="7">
        <v>24</v>
      </c>
      <c r="U21" s="39">
        <v>43774</v>
      </c>
      <c r="Y21" s="5"/>
      <c r="AH21" s="5"/>
    </row>
    <row r="22" spans="1:44" ht="19.5" customHeight="1">
      <c r="A22" s="79"/>
      <c r="B22" s="41"/>
      <c r="C22" s="47">
        <f>G3*0.5</f>
        <v>0</v>
      </c>
      <c r="D22" s="45"/>
      <c r="E22" s="46" t="s">
        <v>0</v>
      </c>
      <c r="F22" s="94" t="s">
        <v>8</v>
      </c>
      <c r="G22" s="94"/>
      <c r="H22" s="94"/>
      <c r="I22" s="48"/>
      <c r="J22" s="49"/>
      <c r="K22" s="80"/>
      <c r="L22" s="21"/>
      <c r="M22" s="21"/>
      <c r="N22" s="21"/>
      <c r="O22" s="2" t="s">
        <v>23</v>
      </c>
      <c r="Q22" s="103" t="s">
        <v>39</v>
      </c>
      <c r="S22" s="7">
        <v>25</v>
      </c>
      <c r="T22" s="7">
        <v>25</v>
      </c>
      <c r="U22" s="39">
        <v>43775</v>
      </c>
      <c r="Y22" s="24"/>
      <c r="AH22" s="5"/>
    </row>
    <row r="23" spans="1:44" ht="19.5" customHeight="1">
      <c r="A23" s="79"/>
      <c r="B23" s="41"/>
      <c r="C23" s="47">
        <f>G3*2/16</f>
        <v>0</v>
      </c>
      <c r="D23" s="45" t="s">
        <v>5</v>
      </c>
      <c r="E23" s="46" t="s">
        <v>46</v>
      </c>
      <c r="F23" s="107" t="s">
        <v>64</v>
      </c>
      <c r="G23" s="49"/>
      <c r="H23" s="49"/>
      <c r="I23" s="48"/>
      <c r="J23" s="49"/>
      <c r="K23" s="80"/>
      <c r="L23" s="21"/>
      <c r="M23" s="21"/>
      <c r="N23" s="21"/>
      <c r="O23" s="2"/>
      <c r="Q23" s="103" t="s">
        <v>47</v>
      </c>
      <c r="S23" s="7">
        <v>26</v>
      </c>
      <c r="T23" s="7">
        <v>26</v>
      </c>
      <c r="U23" s="39">
        <v>43776</v>
      </c>
      <c r="Y23" s="24"/>
      <c r="AH23" s="5"/>
    </row>
    <row r="24" spans="1:44" ht="19.5" customHeight="1">
      <c r="A24" s="79"/>
      <c r="B24" s="41"/>
      <c r="C24" s="47">
        <f>G3*2/16</f>
        <v>0</v>
      </c>
      <c r="D24" s="45"/>
      <c r="E24" s="46" t="s">
        <v>1</v>
      </c>
      <c r="F24" s="94" t="s">
        <v>9</v>
      </c>
      <c r="G24" s="94"/>
      <c r="H24" s="94"/>
      <c r="I24" s="48"/>
      <c r="J24" s="49"/>
      <c r="K24" s="80"/>
      <c r="L24" s="21"/>
      <c r="M24" s="21"/>
      <c r="N24" s="21"/>
      <c r="O24" s="2"/>
      <c r="Q24" s="103" t="s">
        <v>48</v>
      </c>
      <c r="S24" s="7">
        <v>27</v>
      </c>
      <c r="T24" s="7">
        <v>27</v>
      </c>
      <c r="U24" s="39">
        <v>43777</v>
      </c>
      <c r="Y24" s="24"/>
      <c r="AH24" s="5"/>
    </row>
    <row r="25" spans="1:44" ht="19.5" customHeight="1">
      <c r="A25" s="79"/>
      <c r="B25" s="41"/>
      <c r="C25" s="47">
        <f>G3*8/16</f>
        <v>0</v>
      </c>
      <c r="D25" s="45"/>
      <c r="E25" s="46" t="s">
        <v>0</v>
      </c>
      <c r="F25" s="94" t="s">
        <v>13</v>
      </c>
      <c r="G25" s="94"/>
      <c r="H25" s="94"/>
      <c r="I25" s="48"/>
      <c r="J25" s="49"/>
      <c r="K25" s="80"/>
      <c r="L25" s="21"/>
      <c r="M25" s="21"/>
      <c r="N25" s="21"/>
      <c r="O25" s="2"/>
      <c r="Q25" s="103" t="s">
        <v>49</v>
      </c>
      <c r="S25" s="7">
        <v>28</v>
      </c>
      <c r="T25" s="7">
        <v>28</v>
      </c>
      <c r="U25" s="39">
        <v>43778</v>
      </c>
      <c r="Y25" s="5"/>
      <c r="AC25" s="33"/>
      <c r="AH25" s="5"/>
      <c r="AR25" s="2" t="s">
        <v>5</v>
      </c>
    </row>
    <row r="26" spans="1:44" ht="19.5" customHeight="1">
      <c r="A26" s="116"/>
      <c r="B26" s="117"/>
      <c r="C26" s="47">
        <f>G3*6.25/16</f>
        <v>0</v>
      </c>
      <c r="D26" s="45"/>
      <c r="E26" s="46" t="s">
        <v>0</v>
      </c>
      <c r="F26" s="94" t="s">
        <v>10</v>
      </c>
      <c r="G26" s="94"/>
      <c r="H26" s="94"/>
      <c r="I26" s="48"/>
      <c r="J26" s="49"/>
      <c r="K26" s="80"/>
      <c r="L26" s="21"/>
      <c r="M26" s="21"/>
      <c r="N26" s="21"/>
      <c r="O26" s="2"/>
      <c r="Q26" s="103" t="s">
        <v>19</v>
      </c>
      <c r="S26" s="7">
        <v>29</v>
      </c>
      <c r="T26" s="7">
        <v>29</v>
      </c>
      <c r="U26" s="39">
        <v>43779</v>
      </c>
      <c r="Y26" s="5"/>
      <c r="AH26" s="5"/>
    </row>
    <row r="27" spans="1:44" ht="19.5" customHeight="1">
      <c r="A27" s="79"/>
      <c r="B27" s="41"/>
      <c r="C27" s="47">
        <f>G3*4.5/16</f>
        <v>0</v>
      </c>
      <c r="D27" s="45"/>
      <c r="E27" s="46" t="s">
        <v>0</v>
      </c>
      <c r="F27" s="94" t="s">
        <v>11</v>
      </c>
      <c r="G27" s="94"/>
      <c r="H27" s="94"/>
      <c r="I27" s="48"/>
      <c r="J27" s="49"/>
      <c r="K27" s="80"/>
      <c r="L27" s="21"/>
      <c r="M27" s="21"/>
      <c r="N27" s="21"/>
      <c r="O27" s="2"/>
      <c r="Q27" s="103" t="s">
        <v>20</v>
      </c>
      <c r="S27" s="7">
        <v>30</v>
      </c>
      <c r="T27" s="7">
        <v>30</v>
      </c>
      <c r="U27" s="39">
        <v>43780</v>
      </c>
      <c r="AH27" s="5"/>
    </row>
    <row r="28" spans="1:44" ht="19.5" customHeight="1">
      <c r="A28" s="81" t="s">
        <v>5</v>
      </c>
      <c r="B28" s="93"/>
      <c r="C28" s="47">
        <f>G3*4.5/16</f>
        <v>0</v>
      </c>
      <c r="D28" s="45"/>
      <c r="E28" s="46" t="s">
        <v>0</v>
      </c>
      <c r="F28" s="94" t="s">
        <v>21</v>
      </c>
      <c r="G28" s="94"/>
      <c r="H28" s="94"/>
      <c r="I28" s="48"/>
      <c r="J28" s="49"/>
      <c r="K28" s="80"/>
      <c r="L28" s="21"/>
      <c r="M28" s="21"/>
      <c r="N28" s="21"/>
      <c r="O28" s="2"/>
      <c r="Q28" s="7" t="s">
        <v>5</v>
      </c>
      <c r="S28" s="7">
        <v>31</v>
      </c>
      <c r="T28" s="7">
        <v>31</v>
      </c>
      <c r="U28" s="39">
        <v>43781</v>
      </c>
      <c r="AH28" s="5"/>
    </row>
    <row r="29" spans="1:44" ht="24.75" customHeight="1">
      <c r="A29" s="79"/>
      <c r="B29" s="102" t="s">
        <v>27</v>
      </c>
      <c r="C29" s="108">
        <v>0</v>
      </c>
      <c r="D29" s="51"/>
      <c r="E29" s="52" t="s">
        <v>0</v>
      </c>
      <c r="F29" s="53" t="s">
        <v>34</v>
      </c>
      <c r="G29" s="53"/>
      <c r="H29" s="53"/>
      <c r="I29" s="54">
        <v>7.95</v>
      </c>
      <c r="J29" s="55">
        <f>I29*C29</f>
        <v>0</v>
      </c>
      <c r="K29" s="80"/>
      <c r="L29" s="21"/>
      <c r="M29" s="21"/>
      <c r="N29" s="21"/>
      <c r="O29" s="2"/>
      <c r="S29" s="7">
        <v>32</v>
      </c>
      <c r="T29" s="7">
        <v>32</v>
      </c>
      <c r="U29" s="39">
        <v>43782</v>
      </c>
      <c r="AH29" s="5"/>
    </row>
    <row r="30" spans="1:44" ht="19.5" customHeight="1">
      <c r="A30" s="79"/>
      <c r="B30" s="41"/>
      <c r="C30" s="47">
        <f>2*G3</f>
        <v>0</v>
      </c>
      <c r="D30" s="45"/>
      <c r="E30" s="46" t="s">
        <v>15</v>
      </c>
      <c r="F30" s="94" t="s">
        <v>12</v>
      </c>
      <c r="G30" s="94"/>
      <c r="H30" s="94" t="s">
        <v>5</v>
      </c>
      <c r="I30" s="48"/>
      <c r="J30" s="49"/>
      <c r="K30" s="80"/>
      <c r="L30" s="21"/>
      <c r="M30" s="21"/>
      <c r="N30" s="21"/>
      <c r="O30" s="2"/>
      <c r="S30" s="7">
        <v>33</v>
      </c>
      <c r="T30" s="7">
        <v>33</v>
      </c>
      <c r="U30" s="39">
        <v>43783</v>
      </c>
      <c r="AH30" s="5"/>
    </row>
    <row r="31" spans="1:44" ht="20.25" customHeight="1">
      <c r="A31" s="79"/>
      <c r="B31" s="41"/>
      <c r="C31" s="47">
        <f>IF(G3&lt;16,1,2)</f>
        <v>1</v>
      </c>
      <c r="D31" s="45"/>
      <c r="E31" s="50" t="s">
        <v>24</v>
      </c>
      <c r="F31" s="109" t="s">
        <v>65</v>
      </c>
      <c r="G31" s="48"/>
      <c r="H31" s="49"/>
      <c r="I31" s="48"/>
      <c r="J31" s="49"/>
      <c r="K31" s="80"/>
      <c r="L31" s="21"/>
      <c r="M31" s="22"/>
      <c r="N31" s="14"/>
      <c r="O31" s="26"/>
      <c r="S31" s="16">
        <v>43760</v>
      </c>
      <c r="T31" s="7">
        <v>34</v>
      </c>
      <c r="U31" s="39">
        <v>43784</v>
      </c>
      <c r="AH31" s="5"/>
    </row>
    <row r="32" spans="1:44" ht="19.5" customHeight="1">
      <c r="A32" s="79"/>
      <c r="B32" s="41"/>
      <c r="C32" s="47">
        <f>IF(G3&gt;15,2,IF(G3&lt;8,0,1))</f>
        <v>0</v>
      </c>
      <c r="D32" s="45"/>
      <c r="E32" s="46" t="s">
        <v>2</v>
      </c>
      <c r="F32" s="94" t="s">
        <v>32</v>
      </c>
      <c r="G32" s="94"/>
      <c r="H32" s="94"/>
      <c r="I32" s="48"/>
      <c r="J32" s="49"/>
      <c r="K32" s="80"/>
      <c r="L32" s="21"/>
      <c r="M32" s="22"/>
      <c r="N32" s="14"/>
      <c r="O32" s="26"/>
      <c r="S32" s="16">
        <v>43761</v>
      </c>
      <c r="T32" s="7">
        <v>35</v>
      </c>
      <c r="U32" s="39">
        <v>43785</v>
      </c>
      <c r="AH32" s="5"/>
    </row>
    <row r="33" spans="1:34" ht="0.75" customHeight="1">
      <c r="A33" s="79"/>
      <c r="B33" s="41"/>
      <c r="C33" s="59"/>
      <c r="D33" s="60"/>
      <c r="E33" s="61"/>
      <c r="F33" s="62"/>
      <c r="G33" s="62"/>
      <c r="H33" s="62"/>
      <c r="I33" s="63"/>
      <c r="J33" s="64"/>
      <c r="K33" s="80"/>
      <c r="L33" s="3"/>
      <c r="M33" s="22"/>
      <c r="N33" s="23"/>
      <c r="O33" s="26"/>
      <c r="Q33" s="2"/>
      <c r="S33" s="16">
        <v>43762</v>
      </c>
      <c r="T33" s="7">
        <v>36</v>
      </c>
      <c r="U33" s="39">
        <v>43786</v>
      </c>
      <c r="AH33" s="5"/>
    </row>
    <row r="34" spans="1:34" ht="17.45" customHeight="1">
      <c r="A34" s="79"/>
      <c r="B34" s="41"/>
      <c r="C34" s="3"/>
      <c r="D34" s="3"/>
      <c r="E34" s="3"/>
      <c r="F34" s="3"/>
      <c r="G34" s="14"/>
      <c r="H34" s="10"/>
      <c r="I34" s="3"/>
      <c r="J34" s="3"/>
      <c r="K34" s="80"/>
      <c r="L34" s="3"/>
      <c r="Q34" s="16">
        <v>43758</v>
      </c>
      <c r="S34" s="16">
        <v>43763</v>
      </c>
      <c r="T34" s="7">
        <v>37</v>
      </c>
      <c r="U34" s="39">
        <v>43787</v>
      </c>
      <c r="AH34" s="5"/>
    </row>
    <row r="35" spans="1:34" ht="17.45" customHeight="1">
      <c r="A35" s="111" t="s">
        <v>41</v>
      </c>
      <c r="B35" s="112"/>
      <c r="C35" s="112"/>
      <c r="D35" s="112"/>
      <c r="E35" s="112"/>
      <c r="F35" s="112"/>
      <c r="G35" s="112"/>
      <c r="H35" s="112"/>
      <c r="I35" s="112"/>
      <c r="J35" s="112"/>
      <c r="K35" s="113"/>
      <c r="L35" s="21"/>
      <c r="Q35" s="16">
        <v>43759</v>
      </c>
      <c r="S35" s="16">
        <v>43764</v>
      </c>
      <c r="T35" s="7">
        <v>38</v>
      </c>
      <c r="U35" s="39">
        <v>43788</v>
      </c>
    </row>
    <row r="36" spans="1:34" ht="17.45" hidden="1" customHeight="1">
      <c r="A36" s="96"/>
      <c r="B36" s="41"/>
      <c r="C36" s="97"/>
      <c r="D36" s="98"/>
      <c r="E36" s="99"/>
      <c r="F36" s="3"/>
      <c r="G36" s="100"/>
      <c r="H36" s="3"/>
      <c r="I36" s="3"/>
      <c r="J36" s="3"/>
      <c r="K36" s="3"/>
      <c r="L36" s="21"/>
      <c r="O36" s="16">
        <v>43758</v>
      </c>
      <c r="Q36" s="16">
        <v>43760</v>
      </c>
      <c r="S36" s="16">
        <v>43765</v>
      </c>
      <c r="T36" s="7">
        <v>39</v>
      </c>
      <c r="U36" s="39">
        <v>43789</v>
      </c>
    </row>
    <row r="37" spans="1:34" ht="17.45" hidden="1" customHeight="1">
      <c r="A37"/>
      <c r="B37" s="42"/>
      <c r="C37" s="27"/>
      <c r="D37" s="28"/>
      <c r="E37" s="4"/>
      <c r="F37" s="29"/>
      <c r="G37" s="30"/>
      <c r="H37" s="29"/>
      <c r="I37" s="21"/>
      <c r="J37" s="21"/>
      <c r="K37" s="21"/>
      <c r="L37" s="21"/>
      <c r="O37" s="16">
        <v>43789</v>
      </c>
      <c r="Q37" s="16">
        <v>43761</v>
      </c>
      <c r="S37" s="16">
        <v>43766</v>
      </c>
      <c r="T37" s="7">
        <v>40</v>
      </c>
      <c r="U37" s="39"/>
    </row>
    <row r="38" spans="1:34" ht="17.45" hidden="1" customHeight="1">
      <c r="A38" s="44"/>
      <c r="C38" s="27"/>
      <c r="D38" s="28"/>
      <c r="E38" s="4"/>
      <c r="F38" s="31" t="s">
        <v>61</v>
      </c>
      <c r="G38" s="30"/>
      <c r="H38" s="29"/>
      <c r="L38" s="21"/>
      <c r="Q38" s="16">
        <v>43762</v>
      </c>
      <c r="S38" s="16">
        <v>43767</v>
      </c>
      <c r="T38" s="7">
        <v>41</v>
      </c>
      <c r="U38" s="39"/>
    </row>
    <row r="39" spans="1:34" ht="17.45" hidden="1" customHeight="1">
      <c r="A39" s="44"/>
      <c r="C39" s="27"/>
      <c r="D39" s="28"/>
      <c r="E39" s="4"/>
      <c r="F39" s="29" t="s">
        <v>62</v>
      </c>
      <c r="G39" s="30"/>
      <c r="H39" s="29"/>
      <c r="Q39" s="16">
        <v>43763</v>
      </c>
      <c r="S39" s="16">
        <v>43768</v>
      </c>
      <c r="T39" s="7">
        <v>42</v>
      </c>
      <c r="U39" s="39"/>
    </row>
    <row r="40" spans="1:34" ht="17.45" hidden="1" customHeight="1">
      <c r="A40" s="44"/>
      <c r="C40" s="27"/>
      <c r="D40" s="28"/>
      <c r="E40" s="4"/>
      <c r="F40" s="4" t="s">
        <v>63</v>
      </c>
      <c r="G40" s="30"/>
      <c r="H40" s="29"/>
      <c r="Q40" s="16">
        <v>43764</v>
      </c>
      <c r="S40" s="16">
        <v>43769</v>
      </c>
      <c r="T40" s="7">
        <v>43</v>
      </c>
    </row>
    <row r="41" spans="1:34" ht="17.45" hidden="1" customHeight="1">
      <c r="C41" s="32"/>
      <c r="D41" s="28"/>
      <c r="E41" s="4"/>
      <c r="F41" s="4"/>
      <c r="G41" s="30"/>
      <c r="H41" s="29"/>
      <c r="Q41" s="16">
        <v>43765</v>
      </c>
      <c r="S41" s="16">
        <v>43770</v>
      </c>
      <c r="T41" s="7">
        <v>44</v>
      </c>
    </row>
    <row r="42" spans="1:34" ht="17.45" hidden="1" customHeight="1">
      <c r="C42" s="33"/>
      <c r="D42" s="29"/>
      <c r="E42" s="5"/>
      <c r="F42" s="5"/>
      <c r="G42" s="5"/>
      <c r="H42" s="29"/>
      <c r="Q42" s="16">
        <v>43766</v>
      </c>
      <c r="S42" s="16">
        <v>43771</v>
      </c>
      <c r="T42" s="7">
        <v>45</v>
      </c>
    </row>
    <row r="43" spans="1:34" ht="17.45" hidden="1" customHeight="1">
      <c r="C43" s="33"/>
      <c r="D43" s="29"/>
      <c r="E43" s="5"/>
      <c r="F43" s="5"/>
      <c r="G43" s="5"/>
      <c r="H43" s="29"/>
      <c r="Q43" s="16">
        <v>43767</v>
      </c>
      <c r="S43" s="16">
        <v>43772</v>
      </c>
      <c r="T43" s="7">
        <v>46</v>
      </c>
    </row>
    <row r="44" spans="1:34" ht="17.45" hidden="1" customHeight="1">
      <c r="C44" s="33"/>
      <c r="D44" s="29"/>
      <c r="E44" s="5"/>
      <c r="F44" s="5"/>
      <c r="G44" s="5"/>
      <c r="H44" s="29"/>
      <c r="Q44" s="16">
        <v>43768</v>
      </c>
      <c r="S44" s="16">
        <v>43773</v>
      </c>
      <c r="T44" s="7">
        <v>47</v>
      </c>
    </row>
    <row r="45" spans="1:34" ht="17.45" hidden="1" customHeight="1">
      <c r="C45" s="33"/>
      <c r="D45" s="29"/>
      <c r="F45" s="44"/>
      <c r="Q45" s="16">
        <v>43769</v>
      </c>
      <c r="S45" s="16">
        <v>43774</v>
      </c>
      <c r="T45" s="7">
        <v>48</v>
      </c>
    </row>
    <row r="46" spans="1:34" ht="17.45" hidden="1" customHeight="1">
      <c r="C46" s="33"/>
      <c r="D46" s="29"/>
      <c r="F46"/>
      <c r="Q46" s="16">
        <v>43770</v>
      </c>
      <c r="S46" s="16">
        <v>43775</v>
      </c>
      <c r="T46" s="7">
        <v>49</v>
      </c>
    </row>
    <row r="47" spans="1:34" ht="17.45" hidden="1" customHeight="1">
      <c r="C47" s="33"/>
      <c r="D47" s="29"/>
      <c r="F47" s="44"/>
      <c r="Q47" s="16">
        <v>43771</v>
      </c>
      <c r="S47" s="16">
        <v>43776</v>
      </c>
      <c r="T47" s="7">
        <v>50</v>
      </c>
    </row>
    <row r="48" spans="1:34" ht="17.45" customHeight="1">
      <c r="C48" s="33"/>
      <c r="D48" s="29"/>
      <c r="F48"/>
      <c r="Q48" s="16">
        <v>43772</v>
      </c>
      <c r="S48" s="16">
        <v>43777</v>
      </c>
    </row>
    <row r="49" spans="3:19" ht="17.45" customHeight="1">
      <c r="C49" s="33"/>
      <c r="D49" s="29"/>
      <c r="F49" s="44"/>
      <c r="Q49" s="16">
        <v>43773</v>
      </c>
      <c r="S49" s="16">
        <v>43778</v>
      </c>
    </row>
    <row r="50" spans="3:19" ht="17.45" customHeight="1">
      <c r="C50" s="27"/>
      <c r="D50" s="29"/>
      <c r="F50" s="44"/>
      <c r="Q50" s="16">
        <v>43774</v>
      </c>
      <c r="S50" s="16">
        <v>43779</v>
      </c>
    </row>
    <row r="51" spans="3:19" ht="17.45" customHeight="1">
      <c r="C51" s="27"/>
      <c r="D51" s="29"/>
      <c r="F51" s="44"/>
      <c r="Q51" s="16">
        <v>43775</v>
      </c>
      <c r="S51" s="16">
        <v>43780</v>
      </c>
    </row>
    <row r="52" spans="3:19" ht="22.5" customHeight="1">
      <c r="C52" s="27"/>
      <c r="D52" s="29"/>
      <c r="E52" s="5"/>
      <c r="F52" s="5"/>
      <c r="G52" s="5"/>
      <c r="Q52" s="16">
        <v>43776</v>
      </c>
      <c r="S52" s="16">
        <v>43781</v>
      </c>
    </row>
    <row r="53" spans="3:19" ht="22.5" customHeight="1">
      <c r="C53" s="27"/>
      <c r="D53" s="28"/>
      <c r="E53" s="6"/>
      <c r="F53" s="6"/>
      <c r="G53" s="30"/>
      <c r="Q53" s="16">
        <v>43777</v>
      </c>
      <c r="S53" s="16">
        <v>43782</v>
      </c>
    </row>
    <row r="54" spans="3:19" ht="22.5" customHeight="1">
      <c r="C54" s="27"/>
      <c r="D54" s="29"/>
      <c r="Q54" s="16">
        <v>43778</v>
      </c>
      <c r="S54" s="16">
        <v>43783</v>
      </c>
    </row>
    <row r="55" spans="3:19" ht="22.5" customHeight="1">
      <c r="C55" s="27"/>
      <c r="D55" s="29"/>
      <c r="Q55" s="16">
        <v>43779</v>
      </c>
      <c r="S55" s="16">
        <v>43784</v>
      </c>
    </row>
    <row r="56" spans="3:19" ht="22.5" customHeight="1">
      <c r="C56" s="27"/>
      <c r="D56" s="29"/>
      <c r="Q56" s="16">
        <v>43780</v>
      </c>
      <c r="S56" s="16">
        <v>43785</v>
      </c>
    </row>
    <row r="57" spans="3:19" ht="22.5" customHeight="1">
      <c r="C57" s="27"/>
      <c r="D57" s="29"/>
      <c r="Q57" s="16">
        <v>43781</v>
      </c>
      <c r="S57" s="16">
        <v>43786</v>
      </c>
    </row>
    <row r="58" spans="3:19" ht="22.5" customHeight="1">
      <c r="C58" s="27"/>
      <c r="D58" s="29"/>
      <c r="Q58" s="16">
        <v>43782</v>
      </c>
      <c r="S58" s="16">
        <v>43787</v>
      </c>
    </row>
    <row r="59" spans="3:19" ht="22.5" customHeight="1">
      <c r="C59" s="27"/>
      <c r="D59" s="29"/>
      <c r="Q59" s="16">
        <v>43783</v>
      </c>
      <c r="S59" s="16">
        <v>43788</v>
      </c>
    </row>
    <row r="60" spans="3:19" ht="22.5" customHeight="1">
      <c r="C60" s="27"/>
      <c r="D60" s="29"/>
      <c r="Q60" s="16">
        <v>43784</v>
      </c>
      <c r="S60" s="16">
        <v>43789</v>
      </c>
    </row>
    <row r="61" spans="3:19" ht="22.5" customHeight="1">
      <c r="C61" s="33"/>
      <c r="D61" s="29"/>
      <c r="Q61" s="16">
        <v>43785</v>
      </c>
      <c r="S61" s="16"/>
    </row>
    <row r="62" spans="3:19" ht="22.5" customHeight="1">
      <c r="C62" s="27"/>
      <c r="D62" s="29"/>
      <c r="F62" s="44"/>
      <c r="Q62" s="16">
        <v>43786</v>
      </c>
      <c r="S62" s="16"/>
    </row>
    <row r="63" spans="3:19" ht="22.5" customHeight="1">
      <c r="C63" s="27"/>
      <c r="D63" s="29"/>
      <c r="Q63" s="16">
        <v>43787</v>
      </c>
      <c r="S63" s="16"/>
    </row>
    <row r="64" spans="3:19" ht="22.5" customHeight="1">
      <c r="Q64" s="16">
        <v>43788</v>
      </c>
      <c r="S64" s="16"/>
    </row>
    <row r="65" spans="17:17" ht="22.5" customHeight="1">
      <c r="Q65" s="16">
        <v>43789</v>
      </c>
    </row>
  </sheetData>
  <sheetProtection sheet="1" objects="1" scenarios="1" selectLockedCells="1"/>
  <sortState ref="S3:S35">
    <sortCondition ref="S2"/>
  </sortState>
  <mergeCells count="24">
    <mergeCell ref="E1:K1"/>
    <mergeCell ref="A4:D4"/>
    <mergeCell ref="A5:D5"/>
    <mergeCell ref="A6:D6"/>
    <mergeCell ref="A7:D7"/>
    <mergeCell ref="F4:I4"/>
    <mergeCell ref="F5:I5"/>
    <mergeCell ref="F6:I6"/>
    <mergeCell ref="F7:I7"/>
    <mergeCell ref="A35:K35"/>
    <mergeCell ref="D3:E3"/>
    <mergeCell ref="A26:B26"/>
    <mergeCell ref="A14:K14"/>
    <mergeCell ref="A13:K13"/>
    <mergeCell ref="F20:H20"/>
    <mergeCell ref="A12:K12"/>
    <mergeCell ref="A15:K15"/>
    <mergeCell ref="A16:K17"/>
    <mergeCell ref="A11:K11"/>
    <mergeCell ref="A10:K10"/>
    <mergeCell ref="A8:D8"/>
    <mergeCell ref="A9:D9"/>
    <mergeCell ref="F8:I8"/>
    <mergeCell ref="F9:K9"/>
  </mergeCells>
  <dataValidations xWindow="520" yWindow="535" count="5">
    <dataValidation type="list" allowBlank="1" showInputMessage="1" showErrorMessage="1" errorTitle="Pick up time error message" error="Please select from the pick up time pull down menu" promptTitle="P/U Time" prompt="Choose a time  in drop down  " sqref="I3">
      <formula1>$O$3:$O$16</formula1>
    </dataValidation>
    <dataValidation type="list" allowBlank="1" showInputMessage="1" showErrorMessage="1" sqref="O2">
      <formula1>$O$2:$O$16</formula1>
    </dataValidation>
    <dataValidation type="list" allowBlank="1" showInputMessage="1" showErrorMessage="1" errorTitle="Guest count error" error="Please select from 6 to 50 guests" promptTitle="Guest count" prompt="Family package available for 6 to 50 guests." sqref="G3">
      <formula1>$T$2:$T$47</formula1>
    </dataValidation>
    <dataValidation type="list" allowBlank="1" showInputMessage="1" showErrorMessage="1" sqref="F23">
      <formula1>$O$21:$O$22</formula1>
    </dataValidation>
    <dataValidation type="list" allowBlank="1" showInputMessage="1" showErrorMessage="1" sqref="F31">
      <formula1>$Q$22:$Q$27</formula1>
    </dataValidation>
  </dataValidations>
  <pageMargins left="0.2" right="0" top="0.25" bottom="0.2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family PKG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 Maddalena</dc:creator>
  <cp:lastModifiedBy>Janet Maddalena</cp:lastModifiedBy>
  <cp:lastPrinted>2019-11-10T20:06:25Z</cp:lastPrinted>
  <dcterms:created xsi:type="dcterms:W3CDTF">2019-09-18T13:51:05Z</dcterms:created>
  <dcterms:modified xsi:type="dcterms:W3CDTF">2019-11-15T23:37:56Z</dcterms:modified>
</cp:coreProperties>
</file>